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13000" yWindow="-140" windowWidth="15480" windowHeight="11640" tabRatio="729"/>
  </bookViews>
  <sheets>
    <sheet name="INSERÇÃO DE VARIÁVEIS" sheetId="1" r:id="rId1"/>
    <sheet name="2" sheetId="2" state="hidden" r:id="rId2"/>
  </sheets>
  <definedNames>
    <definedName name="acusticacob">'INSERÇÃO DE VARIÁVEIS'!#REF!</definedName>
    <definedName name="Altura">'2'!$A$5:$A$10</definedName>
    <definedName name="classeruido">'2'!$A$31:$A$33</definedName>
    <definedName name="classeruido1">'2'!$A$31:$B$33</definedName>
    <definedName name="desempenho">'2'!$B$1:$B$3</definedName>
    <definedName name="LOC">'2'!$A$6:$A$8</definedName>
    <definedName name="nivel">'2'!$A$11:$A$13</definedName>
    <definedName name="zonaclimatica">'2'!$B$13:$B$20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B58" i="1"/>
  <c r="B69" i="1"/>
  <c r="B68" i="1"/>
  <c r="B67" i="1"/>
  <c r="B66" i="1"/>
  <c r="B65" i="1"/>
  <c r="B64" i="1"/>
  <c r="B59" i="1"/>
  <c r="B57" i="1"/>
  <c r="B38" i="1"/>
  <c r="B37" i="1"/>
  <c r="B36" i="1"/>
  <c r="B35" i="1"/>
  <c r="B32" i="1"/>
  <c r="B31" i="1"/>
  <c r="B28" i="1"/>
  <c r="B27" i="1"/>
  <c r="B24" i="1"/>
  <c r="B23" i="1"/>
  <c r="B47" i="1"/>
  <c r="B48" i="1"/>
  <c r="B43" i="1"/>
  <c r="C12" i="1"/>
  <c r="B35" i="2"/>
  <c r="B63" i="1"/>
  <c r="C8" i="1"/>
  <c r="B27" i="2"/>
  <c r="B24" i="2"/>
  <c r="A18" i="1"/>
  <c r="B19" i="1"/>
  <c r="B20" i="1"/>
  <c r="B52" i="1"/>
  <c r="B51" i="1"/>
  <c r="B50" i="1"/>
</calcChain>
</file>

<file path=xl/sharedStrings.xml><?xml version="1.0" encoding="utf-8"?>
<sst xmlns="http://schemas.openxmlformats.org/spreadsheetml/2006/main" count="96" uniqueCount="70">
  <si>
    <t>Nível de Desempenho</t>
  </si>
  <si>
    <t>M</t>
  </si>
  <si>
    <t>I</t>
  </si>
  <si>
    <t>S</t>
  </si>
  <si>
    <t>dB</t>
  </si>
  <si>
    <t>Altura da Edificação</t>
  </si>
  <si>
    <t>Unidades Habitacionais assobradadas, isoladas ou geminadas</t>
  </si>
  <si>
    <t>Edificações Multifamiliares até 12m de altura</t>
  </si>
  <si>
    <t>Edificações Multifamiliares até 12m a 23m de altura</t>
  </si>
  <si>
    <t>Edificações Multifamiliares até 23m a 30m de altura</t>
  </si>
  <si>
    <t>Edificações Multifamiliares até 30m a 120m de altura</t>
  </si>
  <si>
    <t>minutos</t>
  </si>
  <si>
    <t>Edificações Multifamiliares acima de 120m de altura</t>
  </si>
  <si>
    <t>Nível de pressão sonora entre unidades habitacionais:</t>
  </si>
  <si>
    <t>Nível de pressão sonora em uso coletivo:</t>
  </si>
  <si>
    <t>SISTEMAS DE PISOS</t>
  </si>
  <si>
    <t>Isolamento de ruído aéreo dos sistemas pisos (dormitório)</t>
  </si>
  <si>
    <t>Isolamento de ruído aéreo dos sistemas pisos (áreas comuns)</t>
  </si>
  <si>
    <t>Pressão Sonora entre unidades</t>
  </si>
  <si>
    <t>Ruído Aéreo entre unidades</t>
  </si>
  <si>
    <t>Isolamento de ruído aéreo dos sistemas pisos (uso coletivo)</t>
  </si>
  <si>
    <t>Nível de Desempenho desejado</t>
  </si>
  <si>
    <t>Requistos Térmicos</t>
  </si>
  <si>
    <t>Requisitos Acústicos</t>
  </si>
  <si>
    <t>TABELA DE CARACTERIZAÇÃO DO PERFIL DA EDIFICAÇÃO PARA DETERMINAÇÃO DE REQUISITOS MÍNIMOS</t>
  </si>
  <si>
    <t>NORMA DE DESEMPENHO - NBR 15575 E COMPLEMENTARES</t>
  </si>
  <si>
    <t>PERFIL DA EDIFICAÇÃO (MUDAR APENAS ITENS EM AMARELO)</t>
  </si>
  <si>
    <t>Resistência ao fogo necessária:</t>
  </si>
  <si>
    <t>REQUISITOS MÍNIMOS VARIÁVEIS NOS SISTEMAS CONSTRUTIVOS</t>
  </si>
  <si>
    <t>NÍVEIS DE DESEMPENHO GERAIS</t>
  </si>
  <si>
    <t>Desempenho térmico (verão)</t>
  </si>
  <si>
    <t>Desempenho térmico (inverno)</t>
  </si>
  <si>
    <t>Zona climática do projeto</t>
  </si>
  <si>
    <t>Zona Climática</t>
  </si>
  <si>
    <t>Combinação nível de desempenho x zona</t>
  </si>
  <si>
    <t>SISTEMAS DE VEDAÇÕES</t>
  </si>
  <si>
    <t>Transmitância térmica máxima de paredes externas</t>
  </si>
  <si>
    <t>Capacidade térmica mínima de paredes externas</t>
  </si>
  <si>
    <t>Localização da Habitação (Classe de Ruído)</t>
  </si>
  <si>
    <t>Nível de desempenho por classe de ruído</t>
  </si>
  <si>
    <t>III</t>
  </si>
  <si>
    <t>II</t>
  </si>
  <si>
    <t>Habitação localizada distante de fontes de ruído intenso de quaisquer naturezas.</t>
  </si>
  <si>
    <t>Habitação localizada em áreas sujeitas à situações de ruído não enquadráveis nas classes 1 e 3.</t>
  </si>
  <si>
    <t>Habitação sujeita à ruído intenso à meios de transporte e de outras naturezas, desde que conforme a legislação.</t>
  </si>
  <si>
    <t>Nìvel de Pressão sonora contínuo</t>
  </si>
  <si>
    <t>Nível de Pressão sonora máximo</t>
  </si>
  <si>
    <t>lux</t>
  </si>
  <si>
    <t>Requisitos de Iluminação Natural</t>
  </si>
  <si>
    <t>Níveis de iluminamento natural: Sala de Estar; Dormitório; Copa/Cozinha; Área de serviço.</t>
  </si>
  <si>
    <t>Níveis de iluminamento natural: Banheiro; Corredor ou escada interna à unidade; Corredor de uso comum; Escadaria de uso comum; Garagens.</t>
  </si>
  <si>
    <t>Requisitos de Fator de Luz Diurna Para os Diferentes Ambientes da Habitação</t>
  </si>
  <si>
    <t>Níveis de FLD (%) para Sala de Estar; Dormitório; Copa/Cozinha; Área de serviço.</t>
  </si>
  <si>
    <t>Níveis de FLD (%) para Banheiro; Corredor ou escada interna à unidade; Corredor de uso comum; Escadaria de uso comum; Garagens.</t>
  </si>
  <si>
    <t>Requisitos de Iluminação Artificial</t>
  </si>
  <si>
    <t>Níveis de Iluminação Artificial para Sala de Estar; Dormitório; Banheiro; Área de Serviço; Garagens e estacionamentos internos e cobertos.</t>
  </si>
  <si>
    <t>Níveis de Iluminação Artificial para Copa/ Cozinha.</t>
  </si>
  <si>
    <t>Níveis de Iluminação Artificial para Corredor ou Escada Interna à Unidade; Corredo de Uso Comum; Escadaria de Uso Comum.</t>
  </si>
  <si>
    <t>Níveis de Iluminação Artificial para Garagens / Estacionamento Descobertos.</t>
  </si>
  <si>
    <t>W/m².K</t>
  </si>
  <si>
    <t>KJ/m².K</t>
  </si>
  <si>
    <t>Diferença padronizada de nível ponderada.</t>
  </si>
  <si>
    <t>Paredes externas (fachadas), fonte de ruído a 2 metros.</t>
  </si>
  <si>
    <t>Paredes entre unidades habitacionais (parede de geminação).</t>
  </si>
  <si>
    <t>Paredes entre unidades habitacionais (parede de geminação) quando houver dormitório.</t>
  </si>
  <si>
    <t>Paredes cegas entre unidades habitacionais e áreas comuns de trânsito eventual (salas e cozinhas).</t>
  </si>
  <si>
    <t>Paredes cegas entre unidades habitacionais e áreas comuns de trânsito eventual quando houver dormitório.</t>
  </si>
  <si>
    <t>Paredes cegas entre unidades habitacionais e áreas comuns de permanência de pessoas (lazer, festas, lavandería, etc.)</t>
  </si>
  <si>
    <t>Conjunto de paredes e portas de unidades distintas separadas pelo hall.</t>
  </si>
  <si>
    <t>Requisitos de Pressão Sonora entre equipamentos e dormitórios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</si>
</sst>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vantGarde Bk BT"/>
      <family val="2"/>
    </font>
    <font>
      <b/>
      <sz val="11"/>
      <color theme="1"/>
      <name val="AvantGarde Bk BT"/>
      <family val="2"/>
    </font>
    <font>
      <b/>
      <sz val="11"/>
      <color rgb="FFFFFF00"/>
      <name val="AvantGarde Bk BT"/>
      <family val="2"/>
    </font>
    <font>
      <b/>
      <sz val="14"/>
      <color rgb="FFFFFF00"/>
      <name val="AvantGarde Bk BT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4" borderId="0" xfId="0" applyFill="1" applyAlignment="1">
      <alignment wrapText="1"/>
    </xf>
    <xf numFmtId="0" fontId="0" fillId="4" borderId="0" xfId="0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2" fillId="4" borderId="0" xfId="0" applyFont="1" applyFill="1" applyAlignment="1">
      <alignment wrapText="1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/>
    <xf numFmtId="0" fontId="1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2" fillId="6" borderId="0" xfId="0" applyFont="1" applyFill="1" applyAlignment="1">
      <alignment horizontal="right" wrapText="1"/>
    </xf>
    <xf numFmtId="0" fontId="5" fillId="4" borderId="0" xfId="0" applyFont="1" applyFill="1"/>
    <xf numFmtId="0" fontId="2" fillId="6" borderId="0" xfId="0" applyFont="1" applyFill="1" applyAlignment="1">
      <alignment horizontal="left" wrapText="1"/>
    </xf>
    <xf numFmtId="0" fontId="1" fillId="4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4" borderId="0" xfId="0" applyFont="1" applyFill="1" applyAlignment="1">
      <alignment horizontal="left"/>
    </xf>
    <xf numFmtId="0" fontId="1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left" wrapText="1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top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antGarde Bk BT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="54" zoomScaleNormal="54" zoomScalePageLayoutView="54" workbookViewId="0">
      <selection activeCell="B12" sqref="B12"/>
    </sheetView>
  </sheetViews>
  <sheetFormatPr baseColWidth="10" defaultColWidth="8.83203125" defaultRowHeight="14" x14ac:dyDescent="0"/>
  <cols>
    <col min="1" max="1" width="73.1640625" style="1" customWidth="1"/>
    <col min="2" max="2" width="51.1640625" customWidth="1"/>
    <col min="3" max="3" width="4.83203125" customWidth="1"/>
    <col min="4" max="4" width="105.33203125" customWidth="1"/>
    <col min="6" max="6" width="9.6640625" bestFit="1" customWidth="1"/>
  </cols>
  <sheetData>
    <row r="1" spans="1:6" ht="30" customHeight="1">
      <c r="A1" s="27" t="s">
        <v>25</v>
      </c>
      <c r="B1" s="27"/>
      <c r="C1" s="27"/>
      <c r="D1" s="27"/>
      <c r="E1" s="2"/>
      <c r="F1" s="2"/>
    </row>
    <row r="2" spans="1:6" ht="27" customHeight="1">
      <c r="A2" s="26" t="s">
        <v>24</v>
      </c>
      <c r="B2" s="26"/>
      <c r="C2" s="26"/>
      <c r="D2" s="26"/>
      <c r="E2" s="2"/>
      <c r="F2" s="2"/>
    </row>
    <row r="3" spans="1:6" ht="15">
      <c r="A3" s="7"/>
      <c r="B3" s="8"/>
      <c r="C3" s="8"/>
      <c r="D3" s="8"/>
      <c r="E3" s="2"/>
      <c r="F3" s="2"/>
    </row>
    <row r="4" spans="1:6" ht="20" customHeight="1">
      <c r="A4" s="28" t="s">
        <v>26</v>
      </c>
      <c r="B4" s="28"/>
      <c r="C4" s="28"/>
      <c r="D4" s="28"/>
      <c r="E4" s="2"/>
      <c r="F4" s="2"/>
    </row>
    <row r="5" spans="1:6" ht="10" customHeight="1">
      <c r="A5" s="7"/>
      <c r="B5" s="8"/>
      <c r="C5" s="8"/>
      <c r="D5" s="8"/>
      <c r="E5" s="2"/>
      <c r="F5" s="2"/>
    </row>
    <row r="6" spans="1:6" ht="15">
      <c r="A6" s="11" t="s">
        <v>21</v>
      </c>
      <c r="B6" s="13" t="s">
        <v>3</v>
      </c>
      <c r="C6" s="23" t="str">
        <f>IF(B6="M","DESEMPENHO MÍNIMO",IF(B6="I","DESEMPENHO INTERMEDIÁRIO",IF(B6="S","DESEMPENHO SUPERIOR",)))</f>
        <v>DESEMPENHO SUPERIOR</v>
      </c>
      <c r="D6" s="23"/>
      <c r="E6" s="2"/>
    </row>
    <row r="7" spans="1:6" ht="10" customHeight="1">
      <c r="A7" s="12"/>
      <c r="B7" s="14"/>
      <c r="C7" s="20"/>
      <c r="D7" s="20"/>
      <c r="E7" s="2"/>
      <c r="F7" s="2"/>
    </row>
    <row r="8" spans="1:6" ht="15">
      <c r="A8" s="11" t="s">
        <v>32</v>
      </c>
      <c r="B8" s="13">
        <v>1</v>
      </c>
      <c r="C8" s="23" t="str">
        <f>IF(B8=1,"CURITIBA",IF(B8=3,"FLORIANÓPOLIS",IF(B8=2,"CONSULTAR ANEXO 'A' DA NORMA",IF(B8=4,"CONSULTAR ANEXO 'A' DA NORMA",IF(B8=5,"CONSULTAR ANEXO 'A' DA NORMA",IF(B8=6,"CONSULTAR ANEXO 'A' DA NORMA",IF(B8=7,"CONSULTAR ANEXO 'A' DA NORMA",IF(B8=8,"CONSULTAR ANEXO 'A' DA NORMA"))))))))</f>
        <v>CURITIBA</v>
      </c>
      <c r="D8" s="23"/>
      <c r="E8" s="2"/>
    </row>
    <row r="9" spans="1:6" ht="10" customHeight="1">
      <c r="A9" s="12"/>
      <c r="B9" s="14"/>
      <c r="C9" s="14"/>
      <c r="D9" s="14"/>
      <c r="E9" s="2"/>
      <c r="F9" s="2"/>
    </row>
    <row r="10" spans="1:6" ht="15">
      <c r="A10" s="11" t="s">
        <v>5</v>
      </c>
      <c r="B10" s="21" t="s">
        <v>8</v>
      </c>
      <c r="C10" s="23"/>
      <c r="D10" s="23"/>
      <c r="E10" s="2"/>
    </row>
    <row r="11" spans="1:6" ht="10" customHeight="1">
      <c r="A11" s="12"/>
      <c r="B11" s="14"/>
      <c r="C11" s="14"/>
      <c r="D11" s="14"/>
      <c r="E11" s="2"/>
      <c r="F11" s="2"/>
    </row>
    <row r="12" spans="1:6" ht="15">
      <c r="A12" s="11" t="s">
        <v>38</v>
      </c>
      <c r="B12" s="13" t="s">
        <v>41</v>
      </c>
      <c r="C12" s="23" t="str">
        <f>IF(B12="I","Habitação localizada distante de fontes de ruído intenso de quaisquer naturezas.",IF(B12="II","Habitação localizada em áreas sujeitas à situações de ruído não enquadráveis nas classes 1 e 3.",IF(B12="III","Habitação sujeita à ruído intenso à meios de transporte e de outras naturezas, desde que conforme a legislação.")))</f>
        <v>Habitação localizada em áreas sujeitas à situações de ruído não enquadráveis nas classes 1 e 3.</v>
      </c>
      <c r="D12" s="23"/>
      <c r="E12" s="2"/>
    </row>
    <row r="13" spans="1:6" ht="18.75" customHeight="1">
      <c r="A13" s="7"/>
      <c r="B13" s="8"/>
      <c r="C13" s="8"/>
      <c r="D13" s="8"/>
      <c r="E13" s="2"/>
      <c r="F13" s="2"/>
    </row>
    <row r="14" spans="1:6" ht="20" customHeight="1">
      <c r="A14" s="28" t="s">
        <v>28</v>
      </c>
      <c r="B14" s="28"/>
      <c r="C14" s="28"/>
      <c r="D14" s="28"/>
      <c r="E14" s="2"/>
      <c r="F14" s="2"/>
    </row>
    <row r="15" spans="1:6" ht="10" customHeight="1">
      <c r="A15" s="7"/>
      <c r="B15" s="8"/>
      <c r="C15" s="8"/>
      <c r="D15" s="8"/>
      <c r="E15" s="2"/>
      <c r="F15" s="2"/>
    </row>
    <row r="16" spans="1:6" ht="15">
      <c r="A16" s="25" t="s">
        <v>29</v>
      </c>
      <c r="B16" s="25"/>
      <c r="C16" s="25"/>
      <c r="D16" s="25"/>
      <c r="E16" s="2"/>
      <c r="F16" s="2"/>
    </row>
    <row r="17" spans="1:6" ht="5" customHeight="1">
      <c r="A17" s="7"/>
      <c r="B17" s="8"/>
      <c r="C17" s="8"/>
      <c r="D17" s="8"/>
      <c r="E17" s="2"/>
      <c r="F17" s="2"/>
    </row>
    <row r="18" spans="1:6" ht="15">
      <c r="A18" s="10" t="str">
        <f>IF(B8=1,"Requistos Térmicos (Curitiba- Zona Climática 1)",IF(B8=3,"Requistos Térmicos (Florianópolis- Zona Climática 3)",IF(B8=2,"Zona Climática 2",IF(B8=4,"Zona Climática 4",IF(B8=5,"Zona Climática 5",IF(B8=6,"Zona Climática 6",IF(B8=7,"Zona Climática 7",IF(B8=8,"Zona Climática 8"))))))))</f>
        <v>Requistos Térmicos (Curitiba- Zona Climática 1)</v>
      </c>
      <c r="B18" s="10"/>
      <c r="C18" s="10"/>
      <c r="D18" s="10"/>
      <c r="E18" s="2"/>
      <c r="F18" s="2"/>
    </row>
    <row r="19" spans="1:6" ht="15">
      <c r="A19" s="3" t="s">
        <v>30</v>
      </c>
      <c r="B19" s="29" t="str">
        <f>IF('2'!B27="M1","Temp.interna máx. ≤Temp.externa máx.",IF('2'!B27="M2","Temp.interna máx. ≤Temp.externa máx.",IF('2'!B27="M3","Temp.interna máx. ≤Temp.externa máx.",
IF('2'!B27="M4","Temp.interna máx. ≤Temp.externa máx.",IF('2'!B27="M5","Temp.interna máx. ≤Temp.externa máx.",IF('2'!B27="M6","Temp.interna máx. ≤Temp.externa máx.",IF('2'!B27="M7","Temp.interna máx. ≤Temp.externa máx.",IF('2'!B27="M8","Temp.interna máx. ≤Temp.externa máx.",IF('2'!B27="I1","Temp.interna máx. ≤Temp.externa máx. - 2ºC",IF('2'!B27="I2","Temp.interna máx. ≤Temp.externa máx. - 2ºC",IF('2'!B27="I3","Temp.interna máx. ≤Temp.externa máx. - 2ºC",IF('2'!B27="I4","Temp.interna máx. ≤Temp.externa máx. - 2ºC",IF('2'!B27="I5","Temp.interna máx. ≤Temp.externa máx. - 2ºC",
IF('2'!B27="I6","Temp.interna máx. ≤Temp.externa máx. - 2ºC",IF('2'!B27="I7","Temp.interna máx. ≤Temp.externa máx. - 2ºC",IF('2'!B27="I8","Temp.interna máx. ≤Temp.externa máx. - 1ºC",IF('2'!B27="S1","Temp.interna máx. ≤Temp.externa máx. - 4ºC",IF('2'!B27="S2","Temp.interna máx. ≤Temp.externa máx. - 4ºC",IF('2'!B27="S3","Temp.interna máx. ≤Temp.externa máx. - 4ºC",IF('2'!B27="S4","Temp.interna máx. ≤Temp.externa máx. - 4ºC",IF('2'!B27="S5","Temp.interna máx. ≤Temp.externa máx. - 4ºC",IF('2'!B27="S6","Temp.interna máx. ≤Temp.externa máx. - 4ºC",IF('2'!B27="S7","Temp.interna máx. ≤Temp.externa máx. - 4ºC",IF('2'!B27="S8","Temp.interna máx. ≤Temp.externa máx. - 2ºC e Temp.interna min. ≤Temp.externa min. + 1ºC"))))))))))))))))))))))))</f>
        <v>Temp.interna máx. ≤Temp.externa máx. - 4ºC</v>
      </c>
      <c r="C19" s="29"/>
      <c r="D19" s="29"/>
      <c r="E19" s="2"/>
      <c r="F19" s="2"/>
    </row>
    <row r="20" spans="1:6" ht="15">
      <c r="A20" s="3" t="s">
        <v>31</v>
      </c>
      <c r="B20" s="29" t="str">
        <f>IF('2'!B27="M1","Temp.interna min≥Temp.externa min + 3ºC",IF('2'!B27="M2"," Temp.interna min≥Temp.externa min + 3ºC ",IF('2'!B27="M3"," Temp.interna min≥Temp.externa min + 3ºC",
IF('2'!B27="M4"," Temp.interna min≥Temp.externa min + 3ºC",IF('2'!B27="M5"," Temp.interna min≥Temp.externa min + 3ºC",IF('2'!B27="M6","Nesta zona este critério não precisa ser verificado",IF('2'!B27="M7"," Nesta zona este critério não precisa ser verificado",IF('2'!B27="M8"," Nesta zona este critério não precisa ser verificado",IF('2'!B27="I1","Temp.interna min≥Temp.externa min + 5ºC",IF('2'!B27="I2"," Temp.interna min≥Temp.externa min + 5ºC ",IF('2'!B27="I3"," Temp.interna min≥Temp.externa min + 5ºC",IF('2'!B27="I4"," Temp.interna min≥Temp.externa min + 5ºC",IF('2'!B27="I5","Temp.interna min≥Temp.externa min + 5ºC",
IF('2'!B27="I6","Nesta zona este critério não precisa ser verificado",IF('2'!B27="I7","Nesta zona este critério não precisa ser verificado",IF('2'!B27="I8","Nesta zona este critério não precisa ser verificado",IF('2'!B27="S1","Temp.interna min≥Temp.externa min + 7ºC",IF('2'!B27="S2"," Temp.interna min≥Temp.externa min + 7ºC",IF('2'!B27="S3","Temp.interna min≥Temp.externa min + 7ºC",IF('2'!B27="S4","Temp.interna min≥Temp.externa min + 7ºC",IF('2'!B27="S5","Temp.interna min≥Temp.externa min + 7ºC",IF('2'!B27="S6","Nesta zona este critério não precisa ser verificado",IF('2'!B27="S7","Nesta zona este critério não precisa ser verificado",IF('2'!B27="S8","Nesta zona este critério não precisa ser verificado"))))))))))))))))))))))))</f>
        <v>Temp.interna min≥Temp.externa min + 7ºC</v>
      </c>
      <c r="C20" s="29"/>
      <c r="D20" s="29"/>
      <c r="E20" s="2"/>
      <c r="F20" s="2"/>
    </row>
    <row r="21" spans="1:6" s="6" customFormat="1" ht="15.75" customHeight="1">
      <c r="A21" s="7"/>
      <c r="B21" s="22"/>
      <c r="C21" s="22"/>
      <c r="D21" s="22"/>
      <c r="E21" s="8"/>
      <c r="F21" s="8"/>
    </row>
    <row r="22" spans="1:6" ht="15" customHeight="1">
      <c r="A22" s="24" t="s">
        <v>69</v>
      </c>
      <c r="B22" s="24"/>
      <c r="C22" s="24"/>
      <c r="D22" s="24"/>
      <c r="E22" s="2"/>
      <c r="F22" s="2"/>
    </row>
    <row r="23" spans="1:6" ht="15">
      <c r="A23" s="3" t="s">
        <v>45</v>
      </c>
      <c r="B23" s="15" t="str">
        <f>IF(B6="M","≤ 37",IF(B6="I","≤ 34",IF(B6="s","≤ 30")))</f>
        <v>≤ 30</v>
      </c>
      <c r="C23" s="4" t="s">
        <v>4</v>
      </c>
      <c r="D23" s="4"/>
      <c r="E23" s="2"/>
      <c r="F23" s="2"/>
    </row>
    <row r="24" spans="1:6" ht="15">
      <c r="A24" s="3" t="s">
        <v>46</v>
      </c>
      <c r="B24" s="15" t="str">
        <f>IF(B6="M","≤ 42",IF(B6="I","≤ 39",IF(B6="s","≤ 36")))</f>
        <v>≤ 36</v>
      </c>
      <c r="C24" s="4" t="s">
        <v>4</v>
      </c>
      <c r="D24" s="4"/>
      <c r="E24" s="2"/>
      <c r="F24" s="2"/>
    </row>
    <row r="25" spans="1:6">
      <c r="A25" s="5"/>
      <c r="B25" s="6"/>
      <c r="C25" s="6"/>
      <c r="D25" s="18"/>
    </row>
    <row r="26" spans="1:6" ht="15" customHeight="1">
      <c r="A26" s="24" t="s">
        <v>48</v>
      </c>
      <c r="B26" s="24"/>
      <c r="C26" s="24"/>
      <c r="D26" s="24"/>
      <c r="E26" s="2"/>
      <c r="F26" s="2"/>
    </row>
    <row r="27" spans="1:6" ht="30">
      <c r="A27" s="3" t="s">
        <v>49</v>
      </c>
      <c r="B27" s="15" t="str">
        <f>IF(B6="M","≥60",IF(B6="I","≥90",IF(B6="S","≥120")))</f>
        <v>≥120</v>
      </c>
      <c r="C27" s="4" t="s">
        <v>47</v>
      </c>
      <c r="D27" s="4"/>
      <c r="E27" s="2"/>
      <c r="F27" s="2"/>
    </row>
    <row r="28" spans="1:6" ht="30" customHeight="1">
      <c r="A28" s="3" t="s">
        <v>50</v>
      </c>
      <c r="B28" s="15" t="str">
        <f>IF(B6="M","Ñ Exigido",IF(B6="I","≥30",IF(B6="S","≥45")))</f>
        <v>≥45</v>
      </c>
      <c r="C28" s="4" t="s">
        <v>47</v>
      </c>
      <c r="D28" s="4"/>
      <c r="E28" s="2"/>
      <c r="F28" s="2"/>
    </row>
    <row r="29" spans="1:6" s="6" customFormat="1" ht="15">
      <c r="A29" s="7"/>
      <c r="B29" s="16"/>
      <c r="C29" s="8"/>
      <c r="D29" s="8"/>
      <c r="E29" s="8"/>
      <c r="F29" s="8"/>
    </row>
    <row r="30" spans="1:6" ht="15" customHeight="1">
      <c r="A30" s="24" t="s">
        <v>51</v>
      </c>
      <c r="B30" s="24"/>
      <c r="C30" s="24"/>
      <c r="D30" s="24"/>
      <c r="E30" s="2"/>
      <c r="F30" s="2"/>
    </row>
    <row r="31" spans="1:6" ht="15">
      <c r="A31" s="3" t="s">
        <v>52</v>
      </c>
      <c r="B31" s="15" t="str">
        <f>IF(B6="M","≥0,50%",IF(B6="I","≥0,65%",IF(B6="S","≥0,75%")))</f>
        <v>≥0,75%</v>
      </c>
      <c r="C31" s="4"/>
      <c r="D31" s="4"/>
      <c r="E31" s="2"/>
      <c r="F31" s="2"/>
    </row>
    <row r="32" spans="1:6" ht="30" customHeight="1">
      <c r="A32" s="3" t="s">
        <v>53</v>
      </c>
      <c r="B32" s="15" t="str">
        <f>IF(B6="M","Ñ Exigido",IF(B6="I","≥0,25%",IF(B6="S","≥0,35%")))</f>
        <v>≥0,35%</v>
      </c>
      <c r="C32" s="4"/>
      <c r="D32" s="4"/>
      <c r="E32" s="2"/>
      <c r="F32" s="2"/>
    </row>
    <row r="33" spans="1:6" s="6" customFormat="1" ht="15" customHeight="1">
      <c r="A33" s="7"/>
      <c r="B33" s="16"/>
      <c r="C33" s="8"/>
      <c r="D33" s="8"/>
      <c r="E33" s="8"/>
      <c r="F33" s="8"/>
    </row>
    <row r="34" spans="1:6" ht="15" customHeight="1">
      <c r="A34" s="24" t="s">
        <v>54</v>
      </c>
      <c r="B34" s="24"/>
      <c r="C34" s="24"/>
      <c r="D34" s="24"/>
      <c r="E34" s="2"/>
      <c r="F34" s="2"/>
    </row>
    <row r="35" spans="1:6" ht="30">
      <c r="A35" s="3" t="s">
        <v>55</v>
      </c>
      <c r="B35" s="15" t="str">
        <f>IF(B6="M","≥100",IF(B6="I","≥150",IF(B6="S","≥200")))</f>
        <v>≥200</v>
      </c>
      <c r="C35" s="4" t="s">
        <v>47</v>
      </c>
      <c r="D35" s="4"/>
      <c r="E35" s="2"/>
      <c r="F35" s="2"/>
    </row>
    <row r="36" spans="1:6" ht="20" customHeight="1">
      <c r="A36" s="3" t="s">
        <v>56</v>
      </c>
      <c r="B36" s="15" t="str">
        <f>IF(B6="M","≥200",IF(B6="I","≥300",IF(B6="S","≥400")))</f>
        <v>≥400</v>
      </c>
      <c r="C36" s="4" t="s">
        <v>47</v>
      </c>
      <c r="D36" s="4"/>
      <c r="E36" s="2"/>
      <c r="F36" s="2"/>
    </row>
    <row r="37" spans="1:6" ht="30" customHeight="1">
      <c r="A37" s="3" t="s">
        <v>57</v>
      </c>
      <c r="B37" s="15" t="str">
        <f>IF(B6="M","≥100",IF(B6="I","≥150",IF(B6="S","≥200")))</f>
        <v>≥200</v>
      </c>
      <c r="C37" s="4" t="s">
        <v>47</v>
      </c>
      <c r="D37" s="4"/>
      <c r="E37" s="2"/>
      <c r="F37" s="2"/>
    </row>
    <row r="38" spans="1:6" ht="30" customHeight="1">
      <c r="A38" s="3" t="s">
        <v>58</v>
      </c>
      <c r="B38" s="15" t="str">
        <f>IF(B6="M","≥20",IF(B6="I","≥30",IF(B6="S","≥40")))</f>
        <v>≥40</v>
      </c>
      <c r="C38" s="4" t="s">
        <v>47</v>
      </c>
      <c r="D38" s="4"/>
      <c r="E38" s="2"/>
      <c r="F38" s="2"/>
    </row>
    <row r="39" spans="1:6" s="6" customFormat="1">
      <c r="A39" s="5"/>
      <c r="D39" s="18"/>
    </row>
    <row r="40" spans="1:6" ht="15">
      <c r="A40" s="25" t="s">
        <v>15</v>
      </c>
      <c r="B40" s="25"/>
      <c r="C40" s="25"/>
      <c r="D40" s="25"/>
      <c r="E40" s="2"/>
      <c r="F40" s="2"/>
    </row>
    <row r="41" spans="1:6" ht="5" customHeight="1">
      <c r="A41" s="7"/>
      <c r="B41" s="8"/>
      <c r="C41" s="8"/>
      <c r="D41" s="8"/>
      <c r="E41" s="2"/>
      <c r="F41" s="2"/>
    </row>
    <row r="42" spans="1:6" ht="15">
      <c r="A42" s="10" t="s">
        <v>22</v>
      </c>
      <c r="B42" s="10"/>
      <c r="C42" s="10"/>
      <c r="D42" s="10"/>
      <c r="E42" s="2"/>
      <c r="F42" s="2"/>
    </row>
    <row r="43" spans="1:6" ht="15">
      <c r="A43" s="3" t="s">
        <v>27</v>
      </c>
      <c r="B43" s="15" t="str">
        <f>IF(B10="Unidades Habitacionais assobradadas, isoladas ou geminadas","20",IF(B10="Edificações Multifamiliares até 12m de altura","30",IF(B10="Edificações Multifamiliares até 30m a 120m de altura","120",IF(B10="Edificações Multifamiliares até 12m de altura","30",IF(B10="Edificações Multifamiliares até 12m a 23m de altura","60",IF(B10="Edificações Multifamiliares até 23m a 30m de altura","90",IF(B10="Edificações Multifamiliares acima de 120m de altura","180")))))))</f>
        <v>60</v>
      </c>
      <c r="C43" s="4" t="s">
        <v>11</v>
      </c>
      <c r="D43" s="4"/>
      <c r="E43" s="2"/>
      <c r="F43" s="2"/>
    </row>
    <row r="44" spans="1:6" ht="15">
      <c r="A44" s="7"/>
      <c r="B44" s="16"/>
      <c r="C44" s="8"/>
      <c r="D44" s="8"/>
      <c r="E44" s="2"/>
      <c r="F44" s="2"/>
    </row>
    <row r="45" spans="1:6" ht="15">
      <c r="A45" s="10" t="s">
        <v>23</v>
      </c>
      <c r="B45" s="17"/>
      <c r="C45" s="10"/>
      <c r="D45" s="10"/>
      <c r="E45" s="2"/>
      <c r="F45" s="2"/>
    </row>
    <row r="46" spans="1:6" ht="15">
      <c r="A46" s="9" t="s">
        <v>18</v>
      </c>
      <c r="B46" s="16"/>
      <c r="C46" s="8"/>
      <c r="D46" s="8"/>
      <c r="E46" s="2"/>
      <c r="F46" s="2"/>
    </row>
    <row r="47" spans="1:6" ht="15" customHeight="1">
      <c r="A47" s="3" t="s">
        <v>13</v>
      </c>
      <c r="B47" s="15" t="str">
        <f>IF(B6="M","66 a 80",IF(B6="I","56 a 65",IF(B6="s","≤ 55")))</f>
        <v>≤ 55</v>
      </c>
      <c r="C47" s="4" t="s">
        <v>4</v>
      </c>
      <c r="D47" s="4"/>
      <c r="E47" s="2"/>
      <c r="F47" s="2"/>
    </row>
    <row r="48" spans="1:6" ht="15" customHeight="1">
      <c r="A48" s="3" t="s">
        <v>14</v>
      </c>
      <c r="B48" s="15" t="str">
        <f>IF(B6="M","51 a 55",IF(B6="I","46 a 50",IF(B6="S","≤ 45")))</f>
        <v>≤ 45</v>
      </c>
      <c r="C48" s="4" t="s">
        <v>4</v>
      </c>
      <c r="D48" s="4"/>
      <c r="E48" s="2"/>
      <c r="F48" s="2"/>
    </row>
    <row r="49" spans="1:6" ht="15" customHeight="1">
      <c r="A49" s="9" t="s">
        <v>19</v>
      </c>
      <c r="B49" s="16"/>
      <c r="C49" s="8"/>
      <c r="D49" s="8"/>
      <c r="E49" s="2"/>
      <c r="F49" s="2"/>
    </row>
    <row r="50" spans="1:6" ht="15" customHeight="1">
      <c r="A50" s="3" t="s">
        <v>16</v>
      </c>
      <c r="B50" s="15" t="str">
        <f>IF(B6="M","45 a 49",IF(B6="I","50 a 54",IF(B6="S","≤ 55")))</f>
        <v>≤ 55</v>
      </c>
      <c r="C50" s="4" t="s">
        <v>4</v>
      </c>
      <c r="D50" s="4"/>
      <c r="E50" s="2"/>
      <c r="F50" s="2"/>
    </row>
    <row r="51" spans="1:6" ht="15" customHeight="1">
      <c r="A51" s="3" t="s">
        <v>17</v>
      </c>
      <c r="B51" s="15" t="str">
        <f>IF(B6="M","40 a 44",IF(B6="I","45 a 49",IF(B6="S","≤ 50")))</f>
        <v>≤ 50</v>
      </c>
      <c r="C51" s="4" t="s">
        <v>4</v>
      </c>
      <c r="D51" s="4"/>
      <c r="E51" s="2"/>
      <c r="F51" s="2"/>
    </row>
    <row r="52" spans="1:6" ht="15" customHeight="1">
      <c r="A52" s="3" t="s">
        <v>20</v>
      </c>
      <c r="B52" s="15" t="str">
        <f>IF(B6="M","45 a 49",IF(B6="I","50 a 54",IF(B6="S","≤ 55")))</f>
        <v>≤ 55</v>
      </c>
      <c r="C52" s="4" t="s">
        <v>4</v>
      </c>
      <c r="D52" s="4"/>
      <c r="E52" s="2"/>
      <c r="F52" s="2"/>
    </row>
    <row r="53" spans="1:6">
      <c r="A53" s="5"/>
      <c r="B53" s="6"/>
      <c r="C53" s="6"/>
      <c r="D53" s="6"/>
    </row>
    <row r="54" spans="1:6" ht="15">
      <c r="A54" s="25" t="s">
        <v>35</v>
      </c>
      <c r="B54" s="25"/>
      <c r="C54" s="25"/>
      <c r="D54" s="25"/>
      <c r="E54" s="2"/>
      <c r="F54" s="2"/>
    </row>
    <row r="55" spans="1:6" ht="5" customHeight="1">
      <c r="A55" s="7"/>
      <c r="B55" s="8"/>
      <c r="C55" s="8"/>
      <c r="D55" s="8"/>
      <c r="E55" s="2"/>
      <c r="F55" s="2"/>
    </row>
    <row r="56" spans="1:6" ht="15">
      <c r="A56" s="19" t="s">
        <v>22</v>
      </c>
      <c r="B56" s="19"/>
      <c r="C56" s="19"/>
      <c r="D56" s="19"/>
      <c r="E56" s="2"/>
      <c r="F56" s="2"/>
    </row>
    <row r="57" spans="1:6" ht="15">
      <c r="A57" s="3" t="s">
        <v>27</v>
      </c>
      <c r="B57" s="15" t="str">
        <f>IF(B10="Unidades Habitacionais assobradadas, isoladas ou geminadas","30",IF(B10="Edificações Multifamiliares até 12m de altura","30",IF(B10="Edificações Multifamiliares até 30m a 120m de altura","120",IF(B10="Edificações Multifamiliares até 12m de altura","30",IF(B10="Edificações Multifamiliares até 12m a 23m de altura","60",IF(B10="Edificações Multifamiliares até 23m a 30m de altura","90",IF(B10="Edificações Multifamiliares acima de 120m de altura","180")))))))</f>
        <v>60</v>
      </c>
      <c r="C57" s="4" t="s">
        <v>11</v>
      </c>
      <c r="D57" s="4"/>
      <c r="E57" s="2"/>
      <c r="F57" s="2"/>
    </row>
    <row r="58" spans="1:6" ht="15">
      <c r="A58" s="3" t="s">
        <v>36</v>
      </c>
      <c r="B58" s="15" t="str">
        <f>IF(B8=1,"U≤2,5",IF(B8=2,"U≤2,5",IF(B8=3,"U ≤2,5 ATÉ U ≤3,7",IF(B8=4,"U ≤2,5 ATÉ U ≤3,7",IF(B8=5,"U ≤2,5 ATÉ U ≤3,7",IF(B8=6,"U ≤2,5 ATÉ U ≤3,7",IF(B8=7,"U ≤2,5 ATÉ U ≤3,7",IF(B8=8,"U ≤2,5 ATÉ U ≤3,7"))))))))</f>
        <v>U≤2,5</v>
      </c>
      <c r="C58" s="4" t="s">
        <v>59</v>
      </c>
      <c r="D58" s="4"/>
      <c r="E58" s="2"/>
      <c r="F58" s="2"/>
    </row>
    <row r="59" spans="1:6" ht="15">
      <c r="A59" s="3" t="s">
        <v>37</v>
      </c>
      <c r="B59" s="15" t="str">
        <f>IF(B8=1,"CT≥130",IF(B8=2,"CT≥130",IF(B8=3,"CT≥130",IF(B8=4,"CT≥130",IF(B8=5,"CT≥130",IF(B8=6,"CT≥130",IF(B8=7,"CT≥130",IF(B8=8,"SEM EXIGÊNCIA"))))))))</f>
        <v>CT≥130</v>
      </c>
      <c r="C59" s="4" t="s">
        <v>60</v>
      </c>
      <c r="D59" s="4"/>
      <c r="E59" s="2"/>
      <c r="F59" s="2"/>
    </row>
    <row r="60" spans="1:6" ht="15">
      <c r="A60" s="7"/>
      <c r="B60" s="16"/>
      <c r="C60" s="8"/>
      <c r="D60" s="8"/>
      <c r="E60" s="2"/>
      <c r="F60" s="2"/>
    </row>
    <row r="61" spans="1:6" ht="15">
      <c r="A61" s="19" t="s">
        <v>23</v>
      </c>
      <c r="B61" s="17"/>
      <c r="C61" s="19"/>
      <c r="D61" s="19"/>
      <c r="E61" s="2"/>
      <c r="F61" s="2"/>
    </row>
    <row r="62" spans="1:6" ht="15" customHeight="1">
      <c r="A62" s="9" t="s">
        <v>61</v>
      </c>
      <c r="B62" s="16"/>
      <c r="C62" s="8"/>
      <c r="D62" s="8"/>
      <c r="E62" s="2"/>
      <c r="F62" s="2"/>
    </row>
    <row r="63" spans="1:6" ht="15" customHeight="1">
      <c r="A63" s="3" t="s">
        <v>62</v>
      </c>
      <c r="B63" s="15" t="str">
        <f>IF('2'!B35="MI","≥ 20",IF('2'!B35="MII","≥ 25",IF('2'!B35="MIII","≥ 30",IF('2'!B35="II","≥ 25",IF('2'!B35="III","≥ 30",IF('2'!B35="IIII","≥ 35",IF('2'!B35="SI","≥ 30",IF('2'!B35="SII","≥ 35",IF('2'!B35="SIII","≥ 40")))))))))</f>
        <v>≥ 35</v>
      </c>
      <c r="C63" s="4" t="s">
        <v>4</v>
      </c>
      <c r="D63" s="4"/>
      <c r="E63" s="2"/>
      <c r="F63" s="2"/>
    </row>
    <row r="64" spans="1:6" ht="15" customHeight="1">
      <c r="A64" s="3" t="s">
        <v>63</v>
      </c>
      <c r="B64" s="15" t="str">
        <f>IF(B6="M","40 a 44",IF(B6="I","45 a 49",IF(B6="S","≥ 50")))</f>
        <v>≥ 50</v>
      </c>
      <c r="C64" s="4" t="s">
        <v>4</v>
      </c>
      <c r="D64" s="4"/>
      <c r="E64" s="2"/>
      <c r="F64" s="2"/>
    </row>
    <row r="65" spans="1:6" ht="15" customHeight="1">
      <c r="A65" s="3" t="s">
        <v>64</v>
      </c>
      <c r="B65" s="15" t="str">
        <f>IF(B6="M","45 a 49",IF(B6="I","50 a 55",IF(B6="S","≥ 55")))</f>
        <v>≥ 55</v>
      </c>
      <c r="C65" s="4" t="s">
        <v>4</v>
      </c>
      <c r="D65" s="4"/>
      <c r="E65" s="2"/>
      <c r="F65" s="2"/>
    </row>
    <row r="66" spans="1:6" ht="15" customHeight="1">
      <c r="A66" s="3" t="s">
        <v>65</v>
      </c>
      <c r="B66" s="15" t="str">
        <f>IF(B6="M","30 a 34",IF(B6="I","35 a 39",IF(B6="S","≥ 40")))</f>
        <v>≥ 40</v>
      </c>
      <c r="C66" s="4" t="s">
        <v>4</v>
      </c>
      <c r="D66" s="4"/>
      <c r="E66" s="2"/>
      <c r="F66" s="2"/>
    </row>
    <row r="67" spans="1:6" ht="15" customHeight="1">
      <c r="A67" s="3" t="s">
        <v>66</v>
      </c>
      <c r="B67" s="15" t="str">
        <f>IF(B6="M","40 a 44",IF(B6="I","45 a 49",IF(B6="S","≥ 50")))</f>
        <v>≥ 50</v>
      </c>
      <c r="C67" s="4" t="s">
        <v>4</v>
      </c>
      <c r="D67" s="4"/>
      <c r="E67" s="2"/>
      <c r="F67" s="2"/>
    </row>
    <row r="68" spans="1:6" ht="15" customHeight="1">
      <c r="A68" s="3" t="s">
        <v>67</v>
      </c>
      <c r="B68" s="15" t="str">
        <f>IF(B6="M","45 a 49",IF(B6="I","50 a 54",IF(B6="S","≥ 55")))</f>
        <v>≥ 55</v>
      </c>
      <c r="C68" s="4" t="s">
        <v>4</v>
      </c>
      <c r="D68" s="4"/>
      <c r="E68" s="2"/>
      <c r="F68" s="2"/>
    </row>
    <row r="69" spans="1:6" ht="15" customHeight="1">
      <c r="A69" s="3" t="s">
        <v>68</v>
      </c>
      <c r="B69" s="15" t="str">
        <f>IF(B6="M","40 a 44",IF(B6="I","45 a 49",IF(B6="S","≥ 50")))</f>
        <v>≥ 50</v>
      </c>
      <c r="C69" s="4" t="s">
        <v>4</v>
      </c>
      <c r="D69" s="4"/>
      <c r="E69" s="2"/>
      <c r="F69" s="2"/>
    </row>
    <row r="70" spans="1:6">
      <c r="A70" s="5"/>
      <c r="B70" s="6"/>
      <c r="C70" s="6"/>
      <c r="D70" s="6"/>
    </row>
    <row r="71" spans="1:6">
      <c r="A71" s="5"/>
      <c r="B71" s="6"/>
      <c r="C71" s="6"/>
      <c r="D71" s="6"/>
    </row>
  </sheetData>
  <sortState ref="A5:B5">
    <sortCondition sortBy="fontColor" ref="B5" dxfId="0"/>
  </sortState>
  <mergeCells count="17">
    <mergeCell ref="A1:D1"/>
    <mergeCell ref="A4:D4"/>
    <mergeCell ref="A40:D40"/>
    <mergeCell ref="A14:D14"/>
    <mergeCell ref="C6:D6"/>
    <mergeCell ref="A16:D16"/>
    <mergeCell ref="C8:D8"/>
    <mergeCell ref="B19:D19"/>
    <mergeCell ref="B20:D20"/>
    <mergeCell ref="A22:D22"/>
    <mergeCell ref="A26:D26"/>
    <mergeCell ref="A30:D30"/>
    <mergeCell ref="C10:D10"/>
    <mergeCell ref="A34:D34"/>
    <mergeCell ref="A54:D54"/>
    <mergeCell ref="C12:D12"/>
    <mergeCell ref="A2:D2"/>
  </mergeCells>
  <dataValidations count="4">
    <dataValidation type="list" allowBlank="1" showInputMessage="1" showErrorMessage="1" sqref="B10">
      <formula1>Altura</formula1>
    </dataValidation>
    <dataValidation type="list" allowBlank="1" showInputMessage="1" showErrorMessage="1" sqref="B6">
      <formula1>desempenho</formula1>
    </dataValidation>
    <dataValidation type="list" allowBlank="1" showInputMessage="1" showErrorMessage="1" sqref="B8">
      <formula1>zonaclimatica</formula1>
    </dataValidation>
    <dataValidation type="list" allowBlank="1" showInputMessage="1" showErrorMessage="1" sqref="B12">
      <formula1>classeruido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B35" sqref="B35"/>
    </sheetView>
  </sheetViews>
  <sheetFormatPr baseColWidth="10" defaultColWidth="8.83203125" defaultRowHeight="14" x14ac:dyDescent="0"/>
  <cols>
    <col min="1" max="1" width="38.5" customWidth="1"/>
    <col min="2" max="2" width="4.5" customWidth="1"/>
  </cols>
  <sheetData>
    <row r="1" spans="1:2">
      <c r="A1" t="s">
        <v>0</v>
      </c>
      <c r="B1" t="s">
        <v>1</v>
      </c>
    </row>
    <row r="2" spans="1:2">
      <c r="B2" t="s">
        <v>2</v>
      </c>
    </row>
    <row r="3" spans="1:2">
      <c r="B3" t="s">
        <v>3</v>
      </c>
    </row>
    <row r="5" spans="1:2">
      <c r="A5" t="s">
        <v>6</v>
      </c>
    </row>
    <row r="6" spans="1:2">
      <c r="A6" t="s">
        <v>7</v>
      </c>
    </row>
    <row r="7" spans="1:2">
      <c r="A7" t="s">
        <v>8</v>
      </c>
    </row>
    <row r="8" spans="1:2">
      <c r="A8" t="s">
        <v>9</v>
      </c>
    </row>
    <row r="9" spans="1:2">
      <c r="A9" t="s">
        <v>10</v>
      </c>
    </row>
    <row r="10" spans="1:2">
      <c r="A10" t="s">
        <v>12</v>
      </c>
    </row>
    <row r="13" spans="1:2">
      <c r="A13" t="s">
        <v>33</v>
      </c>
      <c r="B13">
        <v>1</v>
      </c>
    </row>
    <row r="14" spans="1:2">
      <c r="B14">
        <v>2</v>
      </c>
    </row>
    <row r="15" spans="1:2">
      <c r="B15">
        <v>3</v>
      </c>
    </row>
    <row r="16" spans="1:2">
      <c r="B16">
        <v>4</v>
      </c>
    </row>
    <row r="17" spans="1:2">
      <c r="B17">
        <v>5</v>
      </c>
    </row>
    <row r="18" spans="1:2">
      <c r="B18">
        <v>6</v>
      </c>
    </row>
    <row r="19" spans="1:2">
      <c r="B19">
        <v>7</v>
      </c>
    </row>
    <row r="20" spans="1:2">
      <c r="B20">
        <v>8</v>
      </c>
    </row>
    <row r="24" spans="1:2">
      <c r="B24" t="str">
        <f>"&amp;'1'!B6&amp;"</f>
        <v>&amp;'1'!B6&amp;</v>
      </c>
    </row>
    <row r="27" spans="1:2">
      <c r="A27" t="s">
        <v>34</v>
      </c>
      <c r="B27" t="str">
        <f>""&amp;'INSERÇÃO DE VARIÁVEIS'!B6&amp;""&amp;'INSERÇÃO DE VARIÁVEIS'!B8&amp;""</f>
        <v>S1</v>
      </c>
    </row>
    <row r="31" spans="1:2">
      <c r="A31" t="s">
        <v>2</v>
      </c>
      <c r="B31" t="s">
        <v>42</v>
      </c>
    </row>
    <row r="32" spans="1:2">
      <c r="A32" t="s">
        <v>41</v>
      </c>
      <c r="B32" t="s">
        <v>43</v>
      </c>
    </row>
    <row r="33" spans="1:2">
      <c r="A33" t="s">
        <v>40</v>
      </c>
      <c r="B33" t="s">
        <v>44</v>
      </c>
    </row>
    <row r="35" spans="1:2">
      <c r="A35" t="s">
        <v>39</v>
      </c>
      <c r="B35" t="str">
        <f>""&amp;'INSERÇÃO DE VARIÁVEIS'!B6&amp;""&amp;'INSERÇÃO DE VARIÁVEIS'!B12&amp;""</f>
        <v>SII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INSERÇÃO DE VARIÁVEIS</vt:lpstr>
      <vt:lpstr>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boni</dc:creator>
  <cp:lastModifiedBy>tom araya</cp:lastModifiedBy>
  <dcterms:created xsi:type="dcterms:W3CDTF">2014-06-05T19:51:04Z</dcterms:created>
  <dcterms:modified xsi:type="dcterms:W3CDTF">2016-04-13T18:07:59Z</dcterms:modified>
</cp:coreProperties>
</file>